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xam and Audit\Shared\Godwin Project\IRF\2025 Assessment Based on 2024 Data\"/>
    </mc:Choice>
  </mc:AlternateContent>
  <bookViews>
    <workbookView xWindow="0" yWindow="0" windowWidth="28800" windowHeight="11475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0" i="1" l="1"/>
  <c r="E30" i="1"/>
  <c r="E37" i="1"/>
  <c r="D37" i="1"/>
  <c r="D30" i="1"/>
  <c r="C6" i="1"/>
  <c r="D24" i="1" s="1"/>
  <c r="F18" i="1"/>
  <c r="E18" i="1"/>
  <c r="D18" i="1"/>
  <c r="D22" i="1" s="1"/>
  <c r="C8" i="1"/>
  <c r="C7" i="1"/>
  <c r="E22" i="1" l="1"/>
  <c r="F22" i="1"/>
  <c r="D26" i="1"/>
  <c r="F35" i="1"/>
  <c r="D41" i="1"/>
  <c r="E35" i="1"/>
  <c r="E39" i="1" s="1"/>
  <c r="D35" i="1"/>
  <c r="D39" i="1" s="1"/>
  <c r="E24" i="1"/>
  <c r="E41" i="1" s="1"/>
  <c r="F24" i="1"/>
  <c r="F41" i="1" s="1"/>
  <c r="D42" i="1" l="1"/>
  <c r="E42" i="1"/>
  <c r="F39" i="1"/>
  <c r="F42" i="1" s="1"/>
  <c r="F26" i="1"/>
  <c r="E26" i="1"/>
</calcChain>
</file>

<file path=xl/sharedStrings.xml><?xml version="1.0" encoding="utf-8"?>
<sst xmlns="http://schemas.openxmlformats.org/spreadsheetml/2006/main" count="34" uniqueCount="32">
  <si>
    <t>Maryland Insurance Administration</t>
  </si>
  <si>
    <t xml:space="preserve">Total </t>
  </si>
  <si>
    <t>Health Share</t>
  </si>
  <si>
    <t>Life Share</t>
  </si>
  <si>
    <t>Calculation of Assessment to be used with Frequently Asked Questions</t>
  </si>
  <si>
    <t>Property &amp; Casualty and Title Share</t>
  </si>
  <si>
    <t>HEALTH</t>
  </si>
  <si>
    <t>LIFE</t>
  </si>
  <si>
    <t>Total Individual Company Assessable Premium (A)</t>
  </si>
  <si>
    <t>Total Gross Premium Assessable for each industry (B)</t>
  </si>
  <si>
    <t>Step 1 Initial Calculation:</t>
  </si>
  <si>
    <t xml:space="preserve">Step 2 Final Calculation </t>
  </si>
  <si>
    <t xml:space="preserve">Individual Company Calculation for each industry type </t>
  </si>
  <si>
    <t xml:space="preserve">Number of companies assessed at $300 </t>
  </si>
  <si>
    <t>Total initial calculation (individual company percentage times IRF Assessment share)</t>
  </si>
  <si>
    <t>Premium amount of  companies assessed at $300</t>
  </si>
  <si>
    <t xml:space="preserve">Company Input </t>
  </si>
  <si>
    <t>MIA Input (changes each year)</t>
  </si>
  <si>
    <t xml:space="preserve">IRF assessment share by industry </t>
  </si>
  <si>
    <t>Amount of minimum assessment (number of companies multiplied by $300)</t>
  </si>
  <si>
    <t>Assessment amount for domestic reinsurance company per law (P&amp;C &amp; Title only)</t>
  </si>
  <si>
    <t>Total Gross Premium Assessable less premium amount of companies assessed at $300 (B)</t>
  </si>
  <si>
    <t>IRF Assessment share by industry less amount of minimum assessment and less assessment amount for domestic reinsurance company (P&amp;C and Title only)</t>
  </si>
  <si>
    <t>Individual Company Assessable Premium divided by Total Gross Assessable Premium (A / B)</t>
  </si>
  <si>
    <t>P&amp;C and Title</t>
  </si>
  <si>
    <t>Deduct Medicare Title XVIII, Medicaid Title XIX, Federal Employees Health Benefits Plan Premium. (Enter as a negative number)</t>
  </si>
  <si>
    <t>Deduct any Medicare business (such as Medicare part D) reported on the insurer's premium tax supplemental filing exceeding the amount of federal business reported on Schedule T.   (Enter as a negative number)</t>
  </si>
  <si>
    <t xml:space="preserve">Adjustment to account for domestic reinsurer </t>
  </si>
  <si>
    <t>FY 2026 Total IRF Assessment</t>
  </si>
  <si>
    <r>
      <t xml:space="preserve">Input individual company's </t>
    </r>
    <r>
      <rPr>
        <b/>
        <sz val="11"/>
        <color theme="5"/>
        <rFont val="Calibri"/>
        <family val="2"/>
        <scheme val="minor"/>
      </rPr>
      <t>2024</t>
    </r>
    <r>
      <rPr>
        <sz val="11"/>
        <color theme="1"/>
        <rFont val="Calibri"/>
        <family val="2"/>
        <scheme val="minor"/>
      </rPr>
      <t xml:space="preserve"> total premium written in Maryland reported on Schedule T in one of the columns for life, or health, or P&amp;C and Title based on </t>
    </r>
    <r>
      <rPr>
        <b/>
        <sz val="11"/>
        <color theme="1"/>
        <rFont val="Calibri"/>
        <family val="2"/>
        <scheme val="minor"/>
      </rPr>
      <t xml:space="preserve">majority premium.  </t>
    </r>
    <r>
      <rPr>
        <b/>
        <u/>
        <sz val="11"/>
        <color theme="1"/>
        <rFont val="Calibri"/>
        <family val="2"/>
        <scheme val="minor"/>
      </rPr>
      <t>Ignore the other two columns.</t>
    </r>
    <r>
      <rPr>
        <b/>
        <sz val="11"/>
        <color theme="1"/>
        <rFont val="Calibri"/>
        <family val="2"/>
        <scheme val="minor"/>
      </rPr>
      <t xml:space="preserve">  See FAQ for more information on majority premium. </t>
    </r>
  </si>
  <si>
    <t xml:space="preserve">Total FY26 Assessment </t>
  </si>
  <si>
    <r>
      <t>The individual company calculation requires</t>
    </r>
    <r>
      <rPr>
        <b/>
        <sz val="11"/>
        <color theme="5"/>
        <rFont val="Calibri"/>
        <family val="2"/>
        <scheme val="minor"/>
      </rPr>
      <t xml:space="preserve"> two steps for FY2026</t>
    </r>
    <r>
      <rPr>
        <sz val="11"/>
        <color theme="1"/>
        <rFont val="Calibri"/>
        <family val="2"/>
        <scheme val="minor"/>
      </rPr>
      <t xml:space="preserve">.  Step 1 is the initial calculation and Step 2 is the adjustment needed to account for companies that receive a minimum assessment of $300 as required by law.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</si>
</sst>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* #,##0.000000_);_(* \(#,##0.00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1" applyFont="1"/>
    <xf numFmtId="9" fontId="0" fillId="0" borderId="1" xfId="2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9" fontId="0" fillId="0" borderId="8" xfId="2" applyFont="1" applyBorder="1"/>
    <xf numFmtId="43" fontId="0" fillId="0" borderId="9" xfId="1" applyFont="1" applyBorder="1"/>
    <xf numFmtId="43" fontId="0" fillId="0" borderId="0" xfId="1" applyFont="1" applyAlignment="1">
      <alignment wrapText="1"/>
    </xf>
    <xf numFmtId="43" fontId="2" fillId="0" borderId="0" xfId="1" applyFont="1"/>
    <xf numFmtId="43" fontId="0" fillId="2" borderId="0" xfId="1" applyFont="1" applyFill="1"/>
    <xf numFmtId="43" fontId="3" fillId="0" borderId="0" xfId="1" applyFont="1"/>
    <xf numFmtId="43" fontId="2" fillId="3" borderId="0" xfId="1" applyFont="1" applyFill="1"/>
    <xf numFmtId="165" fontId="0" fillId="0" borderId="0" xfId="2" applyNumberFormat="1" applyFont="1"/>
    <xf numFmtId="43" fontId="0" fillId="4" borderId="0" xfId="1" applyFont="1" applyFill="1"/>
    <xf numFmtId="43" fontId="0" fillId="4" borderId="6" xfId="1" applyFont="1" applyFill="1" applyBorder="1"/>
    <xf numFmtId="43" fontId="0" fillId="0" borderId="10" xfId="1" applyFont="1" applyBorder="1"/>
    <xf numFmtId="43" fontId="0" fillId="4" borderId="10" xfId="1" applyFont="1" applyFill="1" applyBorder="1"/>
    <xf numFmtId="165" fontId="0" fillId="0" borderId="10" xfId="2" applyNumberFormat="1" applyFont="1" applyBorder="1"/>
    <xf numFmtId="0" fontId="0" fillId="0" borderId="10" xfId="0" applyBorder="1" applyAlignment="1">
      <alignment wrapText="1"/>
    </xf>
    <xf numFmtId="164" fontId="0" fillId="4" borderId="10" xfId="1" applyNumberFormat="1" applyFont="1" applyFill="1" applyBorder="1"/>
    <xf numFmtId="43" fontId="0" fillId="4" borderId="10" xfId="1" applyNumberFormat="1" applyFont="1" applyFill="1" applyBorder="1"/>
    <xf numFmtId="43" fontId="0" fillId="0" borderId="10" xfId="1" applyNumberFormat="1" applyFont="1" applyBorder="1"/>
    <xf numFmtId="164" fontId="0" fillId="0" borderId="10" xfId="1" applyNumberFormat="1" applyFont="1" applyBorder="1"/>
    <xf numFmtId="43" fontId="0" fillId="2" borderId="1" xfId="1" applyFont="1" applyFill="1" applyBorder="1" applyProtection="1">
      <protection locked="0"/>
    </xf>
    <xf numFmtId="43" fontId="3" fillId="2" borderId="1" xfId="1" applyFont="1" applyFill="1" applyBorder="1" applyProtection="1">
      <protection locked="0"/>
    </xf>
    <xf numFmtId="43" fontId="2" fillId="0" borderId="0" xfId="1" applyFont="1" applyFill="1" applyBorder="1" applyAlignment="1"/>
    <xf numFmtId="43" fontId="6" fillId="0" borderId="0" xfId="1" applyFont="1"/>
    <xf numFmtId="43" fontId="0" fillId="0" borderId="0" xfId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166" fontId="0" fillId="0" borderId="0" xfId="1" applyNumberFormat="1" applyFont="1"/>
    <xf numFmtId="43" fontId="3" fillId="0" borderId="10" xfId="1" applyFont="1" applyBorder="1"/>
    <xf numFmtId="43" fontId="0" fillId="0" borderId="0" xfId="1" applyFont="1" applyAlignment="1">
      <alignment horizontal="right"/>
    </xf>
    <xf numFmtId="164" fontId="0" fillId="0" borderId="0" xfId="1" applyNumberFormat="1" applyFont="1" applyAlignment="1">
      <alignment horizontal="right"/>
    </xf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164" fontId="0" fillId="2" borderId="1" xfId="1" applyNumberFormat="1" applyFont="1" applyFill="1" applyBorder="1" applyAlignment="1" applyProtection="1">
      <alignment wrapText="1"/>
      <protection locked="0"/>
    </xf>
    <xf numFmtId="43" fontId="1" fillId="2" borderId="1" xfId="1" applyFont="1" applyFill="1" applyBorder="1" applyProtection="1">
      <protection locked="0"/>
    </xf>
    <xf numFmtId="43" fontId="0" fillId="0" borderId="14" xfId="1" applyFont="1" applyBorder="1"/>
    <xf numFmtId="43" fontId="0" fillId="0" borderId="15" xfId="1" applyFont="1" applyBorder="1"/>
    <xf numFmtId="43" fontId="0" fillId="4" borderId="14" xfId="1" applyFont="1" applyFill="1" applyBorder="1"/>
    <xf numFmtId="43" fontId="0" fillId="4" borderId="15" xfId="1" applyFont="1" applyFill="1" applyBorder="1"/>
    <xf numFmtId="165" fontId="0" fillId="0" borderId="14" xfId="2" applyNumberFormat="1" applyFont="1" applyBorder="1"/>
    <xf numFmtId="165" fontId="0" fillId="0" borderId="15" xfId="2" applyNumberFormat="1" applyFon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64" fontId="0" fillId="4" borderId="14" xfId="1" applyNumberFormat="1" applyFont="1" applyFill="1" applyBorder="1"/>
    <xf numFmtId="164" fontId="0" fillId="4" borderId="15" xfId="1" applyNumberFormat="1" applyFont="1" applyFill="1" applyBorder="1"/>
    <xf numFmtId="43" fontId="0" fillId="4" borderId="14" xfId="1" applyNumberFormat="1" applyFont="1" applyFill="1" applyBorder="1"/>
    <xf numFmtId="43" fontId="0" fillId="4" borderId="15" xfId="1" applyNumberFormat="1" applyFont="1" applyFill="1" applyBorder="1"/>
    <xf numFmtId="43" fontId="0" fillId="0" borderId="14" xfId="1" applyNumberFormat="1" applyFont="1" applyBorder="1"/>
    <xf numFmtId="164" fontId="0" fillId="0" borderId="14" xfId="1" applyNumberFormat="1" applyFont="1" applyBorder="1"/>
    <xf numFmtId="43" fontId="3" fillId="0" borderId="14" xfId="1" applyFont="1" applyBorder="1"/>
    <xf numFmtId="43" fontId="3" fillId="0" borderId="15" xfId="1" applyFont="1" applyBorder="1"/>
    <xf numFmtId="43" fontId="0" fillId="0" borderId="0" xfId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43" fontId="2" fillId="4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1" applyNumberFormat="1" applyFont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0" xfId="0" applyNumberFormat="1" applyBorder="1" applyAlignment="1">
      <alignment horizontal="left" wrapText="1"/>
    </xf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1" applyNumberFormat="1" applyFont="1" applyAlignment="1">
      <alignment wrapText="1"/>
    </xf>
    <xf numFmtId="0" fontId="0" fillId="0" borderId="0" xfId="0" applyNumberForma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16" zoomScale="120" zoomScaleNormal="120" workbookViewId="0">
      <selection activeCell="D20" sqref="D20"/>
    </sheetView>
  </sheetViews>
  <sheetFormatPr defaultColWidth="9.140625" defaultRowHeight="15" x14ac:dyDescent="0.25"/>
  <cols>
    <col min="1" max="1" width="35.42578125" style="1" customWidth="1"/>
    <col min="2" max="2" width="6.7109375" style="1" customWidth="1"/>
    <col min="3" max="3" width="23.5703125" style="1" customWidth="1"/>
    <col min="4" max="4" width="25" style="1" customWidth="1"/>
    <col min="5" max="5" width="19.28515625" style="1" customWidth="1"/>
    <col min="6" max="6" width="23" style="1" customWidth="1"/>
    <col min="7" max="7" width="11.5703125" style="1" bestFit="1" customWidth="1"/>
    <col min="8" max="8" width="17.28515625" style="1" bestFit="1" customWidth="1"/>
    <col min="9" max="9" width="13.7109375" style="1" customWidth="1"/>
    <col min="10" max="16384" width="9.140625" style="1"/>
  </cols>
  <sheetData>
    <row r="1" spans="1:9" x14ac:dyDescent="0.25">
      <c r="A1" s="9" t="s">
        <v>0</v>
      </c>
      <c r="B1" s="9"/>
      <c r="C1" s="9"/>
      <c r="G1" s="10"/>
      <c r="H1" s="1" t="s">
        <v>16</v>
      </c>
    </row>
    <row r="2" spans="1:9" x14ac:dyDescent="0.25">
      <c r="A2" s="9" t="s">
        <v>4</v>
      </c>
      <c r="B2" s="9"/>
      <c r="C2" s="9"/>
      <c r="G2" s="14"/>
      <c r="H2" s="1" t="s">
        <v>17</v>
      </c>
    </row>
    <row r="3" spans="1:9" ht="15.75" thickBot="1" x14ac:dyDescent="0.3"/>
    <row r="4" spans="1:9" x14ac:dyDescent="0.25">
      <c r="A4" s="59" t="s">
        <v>28</v>
      </c>
      <c r="B4" s="60"/>
      <c r="C4" s="61"/>
      <c r="D4" s="26"/>
      <c r="E4" s="26"/>
    </row>
    <row r="5" spans="1:9" x14ac:dyDescent="0.25">
      <c r="A5" s="3" t="s">
        <v>1</v>
      </c>
      <c r="B5" s="2">
        <v>1</v>
      </c>
      <c r="C5" s="15">
        <v>31872667.780000001</v>
      </c>
      <c r="D5" s="27"/>
    </row>
    <row r="6" spans="1:9" x14ac:dyDescent="0.25">
      <c r="A6" s="3" t="s">
        <v>3</v>
      </c>
      <c r="B6" s="2">
        <v>0.26</v>
      </c>
      <c r="C6" s="4">
        <f>C5*B6</f>
        <v>8286893.6228000009</v>
      </c>
    </row>
    <row r="7" spans="1:9" x14ac:dyDescent="0.25">
      <c r="A7" s="3" t="s">
        <v>2</v>
      </c>
      <c r="B7" s="2">
        <v>0.4</v>
      </c>
      <c r="C7" s="4">
        <f>C5*B7</f>
        <v>12749067.112000002</v>
      </c>
    </row>
    <row r="8" spans="1:9" ht="15.75" thickBot="1" x14ac:dyDescent="0.3">
      <c r="A8" s="5" t="s">
        <v>5</v>
      </c>
      <c r="B8" s="6">
        <v>0.34</v>
      </c>
      <c r="C8" s="7">
        <f>C5*B8</f>
        <v>10836707.045200001</v>
      </c>
    </row>
    <row r="11" spans="1:9" x14ac:dyDescent="0.25">
      <c r="A11" s="9" t="s">
        <v>12</v>
      </c>
      <c r="B11" s="9"/>
      <c r="C11" s="9"/>
    </row>
    <row r="12" spans="1:9" ht="50.45" customHeight="1" x14ac:dyDescent="0.25">
      <c r="A12" s="68" t="s">
        <v>31</v>
      </c>
      <c r="B12" s="69"/>
      <c r="C12" s="69"/>
      <c r="D12" s="69"/>
      <c r="E12" s="69"/>
      <c r="F12" s="69"/>
    </row>
    <row r="13" spans="1:9" x14ac:dyDescent="0.25">
      <c r="D13" s="33"/>
      <c r="E13" s="34"/>
      <c r="F13" s="33"/>
      <c r="G13" s="27"/>
    </row>
    <row r="14" spans="1:9" x14ac:dyDescent="0.25">
      <c r="A14" s="12" t="s">
        <v>10</v>
      </c>
      <c r="B14" s="12"/>
      <c r="C14" s="12"/>
      <c r="D14" s="35" t="s">
        <v>7</v>
      </c>
      <c r="E14" s="36" t="s">
        <v>6</v>
      </c>
      <c r="F14" s="37" t="s">
        <v>24</v>
      </c>
    </row>
    <row r="15" spans="1:9" ht="66" customHeight="1" x14ac:dyDescent="0.25">
      <c r="A15" s="62" t="s">
        <v>29</v>
      </c>
      <c r="B15" s="63"/>
      <c r="C15" s="64"/>
      <c r="D15" s="24"/>
      <c r="E15" s="24"/>
      <c r="F15" s="24"/>
      <c r="G15" s="27"/>
      <c r="H15" s="27"/>
    </row>
    <row r="16" spans="1:9" ht="34.5" customHeight="1" x14ac:dyDescent="0.25">
      <c r="A16" s="65" t="s">
        <v>25</v>
      </c>
      <c r="B16" s="66"/>
      <c r="C16" s="67"/>
      <c r="D16" s="38"/>
      <c r="E16" s="24"/>
      <c r="F16" s="24"/>
      <c r="G16" s="27"/>
      <c r="I16" s="27"/>
    </row>
    <row r="17" spans="1:8" ht="51" customHeight="1" x14ac:dyDescent="0.4">
      <c r="A17" s="56" t="s">
        <v>26</v>
      </c>
      <c r="B17" s="57"/>
      <c r="C17" s="58"/>
      <c r="D17" s="39"/>
      <c r="E17" s="25">
        <v>0</v>
      </c>
      <c r="F17" s="25">
        <v>0</v>
      </c>
    </row>
    <row r="18" spans="1:8" x14ac:dyDescent="0.25">
      <c r="A18" s="56" t="s">
        <v>8</v>
      </c>
      <c r="B18" s="57"/>
      <c r="C18" s="58"/>
      <c r="D18" s="40">
        <f>SUM(D15:D17)</f>
        <v>0</v>
      </c>
      <c r="E18" s="16">
        <f>SUM(E15:E17)</f>
        <v>0</v>
      </c>
      <c r="F18" s="41">
        <f>SUM(F15:F17)</f>
        <v>0</v>
      </c>
    </row>
    <row r="19" spans="1:8" x14ac:dyDescent="0.25">
      <c r="D19" s="40"/>
      <c r="E19" s="16"/>
      <c r="F19" s="41"/>
    </row>
    <row r="20" spans="1:8" x14ac:dyDescent="0.25">
      <c r="A20" s="56" t="s">
        <v>9</v>
      </c>
      <c r="B20" s="57"/>
      <c r="C20" s="58"/>
      <c r="D20" s="42">
        <v>14837356933</v>
      </c>
      <c r="E20" s="17">
        <v>8463275591.1099997</v>
      </c>
      <c r="F20" s="43">
        <v>17008586762</v>
      </c>
    </row>
    <row r="21" spans="1:8" x14ac:dyDescent="0.25">
      <c r="D21" s="40"/>
      <c r="E21" s="16"/>
      <c r="F21" s="41"/>
    </row>
    <row r="22" spans="1:8" x14ac:dyDescent="0.25">
      <c r="A22" s="56" t="s">
        <v>23</v>
      </c>
      <c r="B22" s="57"/>
      <c r="C22" s="58"/>
      <c r="D22" s="44">
        <f>D18/D20</f>
        <v>0</v>
      </c>
      <c r="E22" s="18">
        <f t="shared" ref="E22:F22" si="0">E18/E20</f>
        <v>0</v>
      </c>
      <c r="F22" s="45">
        <f t="shared" si="0"/>
        <v>0</v>
      </c>
    </row>
    <row r="23" spans="1:8" x14ac:dyDescent="0.25">
      <c r="D23" s="40"/>
      <c r="E23" s="16"/>
      <c r="F23" s="41"/>
    </row>
    <row r="24" spans="1:8" x14ac:dyDescent="0.25">
      <c r="A24" s="56" t="s">
        <v>18</v>
      </c>
      <c r="B24" s="57"/>
      <c r="C24" s="58"/>
      <c r="D24" s="40">
        <f>C6</f>
        <v>8286893.6228000009</v>
      </c>
      <c r="E24" s="16">
        <f>C7</f>
        <v>12749067.112000002</v>
      </c>
      <c r="F24" s="41">
        <f>C8</f>
        <v>10836707.045200001</v>
      </c>
    </row>
    <row r="25" spans="1:8" x14ac:dyDescent="0.25">
      <c r="D25" s="40"/>
      <c r="E25" s="16"/>
      <c r="F25" s="41"/>
    </row>
    <row r="26" spans="1:8" x14ac:dyDescent="0.25">
      <c r="A26" s="56" t="s">
        <v>14</v>
      </c>
      <c r="B26" s="57"/>
      <c r="C26" s="58"/>
      <c r="D26" s="40">
        <f>D22*D24</f>
        <v>0</v>
      </c>
      <c r="E26" s="16">
        <f t="shared" ref="E26:F26" si="1">E22*E24</f>
        <v>0</v>
      </c>
      <c r="F26" s="41">
        <f t="shared" si="1"/>
        <v>0</v>
      </c>
    </row>
    <row r="27" spans="1:8" x14ac:dyDescent="0.25">
      <c r="A27" s="8"/>
      <c r="B27" s="8"/>
      <c r="C27" s="8"/>
      <c r="D27" s="46"/>
      <c r="E27" s="19"/>
      <c r="F27" s="47"/>
    </row>
    <row r="28" spans="1:8" x14ac:dyDescent="0.25">
      <c r="A28" s="12" t="s">
        <v>11</v>
      </c>
      <c r="B28" s="12"/>
      <c r="C28" s="12"/>
      <c r="D28" s="40"/>
      <c r="E28" s="16"/>
      <c r="F28" s="41"/>
    </row>
    <row r="29" spans="1:8" x14ac:dyDescent="0.25">
      <c r="A29" s="56" t="s">
        <v>13</v>
      </c>
      <c r="B29" s="57"/>
      <c r="C29" s="58"/>
      <c r="D29" s="48">
        <v>96</v>
      </c>
      <c r="E29" s="20">
        <v>84</v>
      </c>
      <c r="F29" s="49">
        <v>433</v>
      </c>
    </row>
    <row r="30" spans="1:8" ht="30" customHeight="1" x14ac:dyDescent="0.25">
      <c r="A30" s="56" t="s">
        <v>19</v>
      </c>
      <c r="B30" s="57"/>
      <c r="C30" s="58"/>
      <c r="D30" s="40">
        <f>D29*300</f>
        <v>28800</v>
      </c>
      <c r="E30" s="16">
        <f>E29*300</f>
        <v>25200</v>
      </c>
      <c r="F30" s="41">
        <f>F29*300</f>
        <v>129900</v>
      </c>
    </row>
    <row r="31" spans="1:8" x14ac:dyDescent="0.25">
      <c r="A31" s="56" t="s">
        <v>15</v>
      </c>
      <c r="B31" s="57"/>
      <c r="C31" s="58"/>
      <c r="D31" s="50">
        <v>7844947</v>
      </c>
      <c r="E31" s="21">
        <v>1927838</v>
      </c>
      <c r="F31" s="51">
        <v>27084371</v>
      </c>
      <c r="H31" s="31"/>
    </row>
    <row r="32" spans="1:8" ht="29.25" customHeight="1" x14ac:dyDescent="0.25">
      <c r="A32" s="56" t="s">
        <v>20</v>
      </c>
      <c r="B32" s="57"/>
      <c r="C32" s="58"/>
      <c r="D32" s="52">
        <v>0</v>
      </c>
      <c r="E32" s="22">
        <v>0</v>
      </c>
      <c r="F32" s="51">
        <v>86333.8</v>
      </c>
      <c r="G32" s="27"/>
    </row>
    <row r="33" spans="1:7" x14ac:dyDescent="0.25">
      <c r="A33" s="56" t="s">
        <v>27</v>
      </c>
      <c r="B33" s="57"/>
      <c r="C33" s="58"/>
      <c r="D33" s="40"/>
      <c r="E33" s="16"/>
      <c r="F33" s="43"/>
      <c r="G33" s="27"/>
    </row>
    <row r="34" spans="1:7" x14ac:dyDescent="0.25">
      <c r="D34" s="53"/>
      <c r="E34" s="23"/>
      <c r="F34" s="41"/>
    </row>
    <row r="35" spans="1:7" x14ac:dyDescent="0.25">
      <c r="A35" s="56" t="s">
        <v>8</v>
      </c>
      <c r="B35" s="57"/>
      <c r="C35" s="58"/>
      <c r="D35" s="40">
        <f>D18</f>
        <v>0</v>
      </c>
      <c r="E35" s="16">
        <f>E18</f>
        <v>0</v>
      </c>
      <c r="F35" s="41">
        <f>F18</f>
        <v>0</v>
      </c>
    </row>
    <row r="36" spans="1:7" x14ac:dyDescent="0.25">
      <c r="D36" s="53"/>
      <c r="E36" s="23"/>
      <c r="F36" s="41"/>
    </row>
    <row r="37" spans="1:7" ht="28.5" customHeight="1" x14ac:dyDescent="0.25">
      <c r="A37" s="56" t="s">
        <v>21</v>
      </c>
      <c r="B37" s="57"/>
      <c r="C37" s="58"/>
      <c r="D37" s="40">
        <f>D20-D31</f>
        <v>14829511986</v>
      </c>
      <c r="E37" s="16">
        <f>E20-E31</f>
        <v>8461347753.1099997</v>
      </c>
      <c r="F37" s="41">
        <f>F20-F31</f>
        <v>16981502391</v>
      </c>
    </row>
    <row r="38" spans="1:7" x14ac:dyDescent="0.25">
      <c r="D38" s="53"/>
      <c r="E38" s="23"/>
      <c r="F38" s="41"/>
    </row>
    <row r="39" spans="1:7" ht="32.25" customHeight="1" x14ac:dyDescent="0.25">
      <c r="A39" s="56" t="s">
        <v>23</v>
      </c>
      <c r="B39" s="57"/>
      <c r="C39" s="58"/>
      <c r="D39" s="44">
        <f>D35/D37</f>
        <v>0</v>
      </c>
      <c r="E39" s="18">
        <f t="shared" ref="E39:F39" si="2">E35/E37</f>
        <v>0</v>
      </c>
      <c r="F39" s="45">
        <f t="shared" si="2"/>
        <v>0</v>
      </c>
    </row>
    <row r="40" spans="1:7" x14ac:dyDescent="0.25">
      <c r="D40" s="40"/>
      <c r="E40" s="16"/>
      <c r="F40" s="41"/>
    </row>
    <row r="41" spans="1:7" ht="45.75" customHeight="1" x14ac:dyDescent="0.4">
      <c r="A41" s="56" t="s">
        <v>22</v>
      </c>
      <c r="B41" s="57"/>
      <c r="C41" s="58"/>
      <c r="D41" s="54">
        <f>D24-D30</f>
        <v>8258093.6228000009</v>
      </c>
      <c r="E41" s="32">
        <f>E24-E30</f>
        <v>12723867.112000002</v>
      </c>
      <c r="F41" s="55">
        <f>F24-F30-F32-F33</f>
        <v>10620473.245200001</v>
      </c>
    </row>
    <row r="42" spans="1:7" x14ac:dyDescent="0.25">
      <c r="A42" s="56" t="s">
        <v>30</v>
      </c>
      <c r="B42" s="57"/>
      <c r="C42" s="58"/>
      <c r="D42" s="40">
        <f t="shared" ref="D42:E42" si="3">D39*D41</f>
        <v>0</v>
      </c>
      <c r="E42" s="16">
        <f t="shared" si="3"/>
        <v>0</v>
      </c>
      <c r="F42" s="41">
        <f>F39*F41</f>
        <v>0</v>
      </c>
    </row>
    <row r="43" spans="1:7" x14ac:dyDescent="0.25">
      <c r="A43" s="28"/>
      <c r="B43" s="29"/>
      <c r="C43" s="30"/>
      <c r="D43" s="40"/>
      <c r="E43" s="16"/>
      <c r="F43" s="41"/>
    </row>
    <row r="50" spans="1:6" x14ac:dyDescent="0.25">
      <c r="A50" s="8"/>
      <c r="B50" s="8"/>
      <c r="C50" s="8"/>
      <c r="D50" s="13"/>
      <c r="E50" s="13"/>
      <c r="F50" s="13"/>
    </row>
    <row r="54" spans="1:6" x14ac:dyDescent="0.25">
      <c r="A54" s="8"/>
      <c r="B54" s="8"/>
      <c r="C54" s="8"/>
    </row>
    <row r="58" spans="1:6" ht="17.25" x14ac:dyDescent="0.4">
      <c r="D58" s="11"/>
      <c r="E58" s="11"/>
      <c r="F58" s="11"/>
    </row>
  </sheetData>
  <sheetProtection password="CC52" sheet="1" formatColumns="0" formatRows="0"/>
  <mergeCells count="20">
    <mergeCell ref="A18:C18"/>
    <mergeCell ref="A20:C20"/>
    <mergeCell ref="A22:C22"/>
    <mergeCell ref="A24:C24"/>
    <mergeCell ref="A26:C26"/>
    <mergeCell ref="A4:C4"/>
    <mergeCell ref="A15:C15"/>
    <mergeCell ref="A16:C16"/>
    <mergeCell ref="A17:C17"/>
    <mergeCell ref="A12:F12"/>
    <mergeCell ref="A29:C29"/>
    <mergeCell ref="A30:C30"/>
    <mergeCell ref="A31:C31"/>
    <mergeCell ref="A32:C32"/>
    <mergeCell ref="A35:C35"/>
    <mergeCell ref="A42:C42"/>
    <mergeCell ref="A33:C33"/>
    <mergeCell ref="A37:C37"/>
    <mergeCell ref="A39:C39"/>
    <mergeCell ref="A41:C4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71B8B2-397A-4D73-ADFE-12EB7D4F252F}"/>
</file>

<file path=customXml/itemProps2.xml><?xml version="1.0" encoding="utf-8"?>
<ds:datastoreItem xmlns:ds="http://schemas.openxmlformats.org/officeDocument/2006/customXml" ds:itemID="{0427F0A1-A1C0-4FDF-AF6F-B9606D6EE324}"/>
</file>

<file path=customXml/itemProps3.xml><?xml version="1.0" encoding="utf-8"?>
<ds:datastoreItem xmlns:ds="http://schemas.openxmlformats.org/officeDocument/2006/customXml" ds:itemID="{8EAB02FC-DD2B-478C-91FF-CDDE5EB726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Beckner</dc:creator>
  <cp:lastModifiedBy>Erin Nickles</cp:lastModifiedBy>
  <dcterms:created xsi:type="dcterms:W3CDTF">2022-02-09T13:19:38Z</dcterms:created>
  <dcterms:modified xsi:type="dcterms:W3CDTF">2026-01-16T17:38:16Z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{FED2335E-6A7C-4DB0-8A73-70FDA1796D9B}</vt:lpwstr>
  </property>
  <property fmtid="{D5CDD505-2E9C-101B-9397-08002B2CF9AE}" pid="3" name="ContentTypeId">
    <vt:lpwstr>0x010100D05DBA7E5F95E54BA1F8AEB58FC9F3CE</vt:lpwstr>
  </property>
</Properties>
</file>