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xam and Audit\Shared\Godwin Project\IRF\2023 Assessment Based on 2022 Data\"/>
    </mc:Choice>
  </mc:AlternateContent>
  <bookViews>
    <workbookView xWindow="0" yWindow="0" windowWidth="28800" windowHeight="11472"/>
  </bookViews>
  <sheets>
    <sheet name="Sheet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29" i="1" l="1"/>
  <c r="E29" i="1"/>
  <c r="E35" i="1"/>
  <c r="D35" i="1"/>
  <c r="D29" i="1"/>
  <c r="C6" i="1"/>
  <c r="D23" i="1" s="1"/>
  <c r="F17" i="1"/>
  <c r="F21" i="1" s="1"/>
  <c r="E17" i="1"/>
  <c r="E21" i="1" s="1"/>
  <c r="D17" i="1"/>
  <c r="D21" i="1" s="1"/>
  <c r="C8" i="1"/>
  <c r="C7" i="1"/>
  <c r="D25" i="1" l="1"/>
  <c r="F33" i="1"/>
  <c r="D39" i="1"/>
  <c r="E33" i="1"/>
  <c r="E37" i="1" s="1"/>
  <c r="D33" i="1"/>
  <c r="D37" i="1" s="1"/>
  <c r="E23" i="1"/>
  <c r="E39" i="1" s="1"/>
  <c r="F23" i="1"/>
  <c r="F39" i="1" s="1"/>
  <c r="E41" i="1" l="1"/>
  <c r="D41" i="1"/>
  <c r="F37" i="1"/>
  <c r="F41" i="1" s="1"/>
  <c r="F25" i="1"/>
  <c r="E25" i="1"/>
</calcChain>
</file>

<file path=xl/sharedStrings.xml><?xml version="1.0" encoding="utf-8"?>
<sst xmlns="http://schemas.openxmlformats.org/spreadsheetml/2006/main" count="33" uniqueCount="31">
  <si>
    <t>Maryland Insurance Administration</t>
  </si>
  <si>
    <t xml:space="preserve">Total </t>
  </si>
  <si>
    <t>Health Share</t>
  </si>
  <si>
    <t>Life Share</t>
  </si>
  <si>
    <t>Calculation of Assessment to be used with Frequently Asked Questions</t>
  </si>
  <si>
    <t>Property &amp; Casualty and Title Share</t>
  </si>
  <si>
    <t>HEALTH</t>
  </si>
  <si>
    <t>LIFE</t>
  </si>
  <si>
    <t>Total Individual Company Assessable Premium (A)</t>
  </si>
  <si>
    <t>Total Gross Premium Assessable for each industry (B)</t>
  </si>
  <si>
    <t>Step 1 Initial Calculation:</t>
  </si>
  <si>
    <t xml:space="preserve">Step 2 Final Calculation </t>
  </si>
  <si>
    <t xml:space="preserve">Individual Company Calculation for each industry type </t>
  </si>
  <si>
    <t xml:space="preserve">Number of companies assessed at $300 </t>
  </si>
  <si>
    <t>Total initial calculation (individual company percentage times IRF Assessment share)</t>
  </si>
  <si>
    <t>Premium amount of  companies assessed at $300</t>
  </si>
  <si>
    <t>Total final calculation (individual company percentage times IRF Assessment share).  If result is less than $300, assessment = $300</t>
  </si>
  <si>
    <t xml:space="preserve">Company Input </t>
  </si>
  <si>
    <t>MIA Input (changes each year)</t>
  </si>
  <si>
    <t xml:space="preserve">IRF assessment share by industry </t>
  </si>
  <si>
    <t>Amount of minimum assessment (number of companies multiplied by $300)</t>
  </si>
  <si>
    <t>Assessment amount for domestic reinsurance company per law (P&amp;C &amp; Title only)</t>
  </si>
  <si>
    <t>Total Gross Premium Assessable less premium amount of companies assessed at $300 (B)</t>
  </si>
  <si>
    <t>IRF Assessment share by industry less amount of minimum assessment and less assessment amount for domestic reinsurance company (P&amp;C and Title only)</t>
  </si>
  <si>
    <t>Individual Company Assessable Premium divided by Total Gross Assessable Premium (A / B)</t>
  </si>
  <si>
    <t>P&amp;C and Title</t>
  </si>
  <si>
    <t>Deduct Medicare Title XVIII, Medicaid Title XIX, Federal Employees Health Benefits Plan Premium. (Enter as a negative number)</t>
  </si>
  <si>
    <t>Deduct any Medicare business (such as Medicare part D) reported on the insurer's premium tax supplemental filing exceeding the amount of federal business reported on Schedule T.   (Enter as a negative number)</t>
  </si>
  <si>
    <t xml:space="preserve">The individual company calculation requires three steps.  Step 1 is the initial calculation and Step 2 is the adjustment needed to account for companies that receive a minimum assessment of $300 as required by law.  </t>
  </si>
  <si>
    <t>FY 2024 Total IRF Assessment</t>
  </si>
  <si>
    <r>
      <t xml:space="preserve">Input individual company's </t>
    </r>
    <r>
      <rPr>
        <b/>
        <sz val="11"/>
        <color theme="5"/>
        <rFont val="Calibri"/>
        <family val="2"/>
        <scheme val="minor"/>
      </rPr>
      <t>2022</t>
    </r>
    <r>
      <rPr>
        <sz val="11"/>
        <color theme="1"/>
        <rFont val="Calibri"/>
        <family val="2"/>
        <scheme val="minor"/>
      </rPr>
      <t xml:space="preserve"> total premium written in Maryland reported on Schedule T in one of the columns for life, or health, or P&amp;C and Title based on </t>
    </r>
    <r>
      <rPr>
        <b/>
        <sz val="11"/>
        <color theme="1"/>
        <rFont val="Calibri"/>
        <family val="2"/>
        <scheme val="minor"/>
      </rPr>
      <t xml:space="preserve">majority premium.  </t>
    </r>
    <r>
      <rPr>
        <b/>
        <u/>
        <sz val="11"/>
        <color theme="1"/>
        <rFont val="Calibri"/>
        <family val="2"/>
        <scheme val="minor"/>
      </rPr>
      <t>Ignore the other two columns.</t>
    </r>
    <r>
      <rPr>
        <b/>
        <sz val="11"/>
        <color theme="1"/>
        <rFont val="Calibri"/>
        <family val="2"/>
        <scheme val="minor"/>
      </rPr>
      <t xml:space="preserve">  See FAQ for more information on majority premium.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</si>
</sst>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43" fontId="0" fillId="0" borderId="0" xfId="1" applyFont="1"/>
    <xf numFmtId="9" fontId="0" fillId="0" borderId="1" xfId="2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7" xfId="1" applyFont="1" applyBorder="1"/>
    <xf numFmtId="9" fontId="0" fillId="0" borderId="8" xfId="2" applyFont="1" applyBorder="1"/>
    <xf numFmtId="43" fontId="0" fillId="0" borderId="9" xfId="1" applyFont="1" applyBorder="1"/>
    <xf numFmtId="43" fontId="0" fillId="0" borderId="0" xfId="1" applyFont="1" applyAlignment="1">
      <alignment wrapText="1"/>
    </xf>
    <xf numFmtId="43" fontId="2" fillId="0" borderId="0" xfId="1" applyFont="1"/>
    <xf numFmtId="43" fontId="0" fillId="2" borderId="0" xfId="1" applyFont="1" applyFill="1"/>
    <xf numFmtId="43" fontId="3" fillId="0" borderId="0" xfId="1" applyFont="1"/>
    <xf numFmtId="43" fontId="2" fillId="3" borderId="0" xfId="1" applyFont="1" applyFill="1"/>
    <xf numFmtId="165" fontId="0" fillId="0" borderId="0" xfId="2" applyNumberFormat="1" applyFont="1"/>
    <xf numFmtId="43" fontId="0" fillId="4" borderId="0" xfId="1" applyFont="1" applyFill="1"/>
    <xf numFmtId="43" fontId="0" fillId="4" borderId="6" xfId="1" applyFont="1" applyFill="1" applyBorder="1"/>
    <xf numFmtId="43" fontId="2" fillId="0" borderId="10" xfId="1" applyFont="1" applyBorder="1" applyAlignment="1">
      <alignment horizontal="center"/>
    </xf>
    <xf numFmtId="43" fontId="0" fillId="0" borderId="11" xfId="1" applyFont="1" applyBorder="1"/>
    <xf numFmtId="43" fontId="0" fillId="4" borderId="11" xfId="1" applyFont="1" applyFill="1" applyBorder="1"/>
    <xf numFmtId="165" fontId="0" fillId="0" borderId="11" xfId="2" applyNumberFormat="1" applyFont="1" applyBorder="1"/>
    <xf numFmtId="0" fontId="0" fillId="0" borderId="11" xfId="0" applyBorder="1" applyAlignment="1">
      <alignment wrapText="1"/>
    </xf>
    <xf numFmtId="164" fontId="0" fillId="4" borderId="11" xfId="1" applyNumberFormat="1" applyFont="1" applyFill="1" applyBorder="1"/>
    <xf numFmtId="43" fontId="0" fillId="4" borderId="11" xfId="1" applyNumberFormat="1" applyFont="1" applyFill="1" applyBorder="1"/>
    <xf numFmtId="43" fontId="0" fillId="0" borderId="11" xfId="1" applyNumberFormat="1" applyFont="1" applyBorder="1"/>
    <xf numFmtId="164" fontId="0" fillId="0" borderId="11" xfId="1" applyNumberFormat="1" applyFont="1" applyBorder="1"/>
    <xf numFmtId="43" fontId="0" fillId="0" borderId="12" xfId="1" applyFont="1" applyBorder="1"/>
    <xf numFmtId="43" fontId="0" fillId="2" borderId="1" xfId="1" applyFont="1" applyFill="1" applyBorder="1" applyProtection="1">
      <protection locked="0"/>
    </xf>
    <xf numFmtId="164" fontId="0" fillId="2" borderId="1" xfId="1" applyNumberFormat="1" applyFont="1" applyFill="1" applyBorder="1" applyAlignment="1" applyProtection="1">
      <alignment wrapText="1"/>
      <protection locked="0"/>
    </xf>
    <xf numFmtId="43" fontId="3" fillId="2" borderId="1" xfId="1" applyFont="1" applyFill="1" applyBorder="1" applyProtection="1">
      <protection locked="0"/>
    </xf>
    <xf numFmtId="43" fontId="2" fillId="0" borderId="0" xfId="1" applyFont="1" applyFill="1" applyBorder="1" applyAlignment="1"/>
    <xf numFmtId="43" fontId="6" fillId="0" borderId="0" xfId="1" applyFont="1"/>
    <xf numFmtId="43" fontId="0" fillId="0" borderId="0" xfId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3" xfId="0" applyBorder="1" applyAlignment="1">
      <alignment horizontal="left" wrapText="1"/>
    </xf>
    <xf numFmtId="43" fontId="2" fillId="4" borderId="2" xfId="1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1" applyNumberFormat="1" applyFont="1" applyAlignment="1">
      <alignment horizontal="left" wrapText="1"/>
    </xf>
    <xf numFmtId="0" fontId="0" fillId="0" borderId="0" xfId="0" applyNumberFormat="1" applyAlignment="1">
      <alignment horizontal="left" wrapText="1"/>
    </xf>
    <xf numFmtId="0" fontId="0" fillId="0" borderId="13" xfId="0" applyNumberFormat="1" applyBorder="1" applyAlignment="1">
      <alignment horizontal="left" wrapText="1"/>
    </xf>
    <xf numFmtId="43" fontId="0" fillId="0" borderId="0" xfId="1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zoomScaleNormal="100" workbookViewId="0"/>
  </sheetViews>
  <sheetFormatPr defaultColWidth="9.109375" defaultRowHeight="14.4" x14ac:dyDescent="0.3"/>
  <cols>
    <col min="1" max="1" width="35.44140625" style="1" customWidth="1"/>
    <col min="2" max="2" width="5.5546875" style="1" customWidth="1"/>
    <col min="3" max="3" width="23.5546875" style="1" customWidth="1"/>
    <col min="4" max="4" width="25" style="1" customWidth="1"/>
    <col min="5" max="5" width="19.33203125" style="1" customWidth="1"/>
    <col min="6" max="6" width="23" style="1" customWidth="1"/>
    <col min="7" max="7" width="11.5546875" style="1" bestFit="1" customWidth="1"/>
    <col min="8" max="8" width="14.33203125" style="1" bestFit="1" customWidth="1"/>
    <col min="9" max="9" width="13.6640625" style="1" customWidth="1"/>
    <col min="10" max="16384" width="9.109375" style="1"/>
  </cols>
  <sheetData>
    <row r="1" spans="1:9" x14ac:dyDescent="0.3">
      <c r="A1" s="9" t="s">
        <v>0</v>
      </c>
      <c r="B1" s="9"/>
      <c r="C1" s="9"/>
      <c r="G1" s="10"/>
      <c r="H1" s="1" t="s">
        <v>17</v>
      </c>
    </row>
    <row r="2" spans="1:9" x14ac:dyDescent="0.3">
      <c r="A2" s="9" t="s">
        <v>4</v>
      </c>
      <c r="B2" s="9"/>
      <c r="C2" s="9"/>
      <c r="G2" s="14"/>
      <c r="H2" s="1" t="s">
        <v>18</v>
      </c>
    </row>
    <row r="3" spans="1:9" ht="15" thickBot="1" x14ac:dyDescent="0.35"/>
    <row r="4" spans="1:9" x14ac:dyDescent="0.3">
      <c r="A4" s="34" t="s">
        <v>29</v>
      </c>
      <c r="B4" s="35"/>
      <c r="C4" s="36"/>
      <c r="D4" s="29"/>
      <c r="E4" s="29"/>
    </row>
    <row r="5" spans="1:9" x14ac:dyDescent="0.3">
      <c r="A5" s="3" t="s">
        <v>1</v>
      </c>
      <c r="B5" s="2">
        <v>1</v>
      </c>
      <c r="C5" s="15">
        <v>24069496</v>
      </c>
    </row>
    <row r="6" spans="1:9" x14ac:dyDescent="0.3">
      <c r="A6" s="3" t="s">
        <v>3</v>
      </c>
      <c r="B6" s="2">
        <v>0.26</v>
      </c>
      <c r="C6" s="4">
        <f>C5*B6</f>
        <v>6258068.96</v>
      </c>
    </row>
    <row r="7" spans="1:9" x14ac:dyDescent="0.3">
      <c r="A7" s="3" t="s">
        <v>2</v>
      </c>
      <c r="B7" s="2">
        <v>0.4</v>
      </c>
      <c r="C7" s="4">
        <f>C5*B7</f>
        <v>9627798.4000000004</v>
      </c>
    </row>
    <row r="8" spans="1:9" ht="15" thickBot="1" x14ac:dyDescent="0.35">
      <c r="A8" s="5" t="s">
        <v>5</v>
      </c>
      <c r="B8" s="6">
        <v>0.34</v>
      </c>
      <c r="C8" s="7">
        <f>C5*B8</f>
        <v>8183628.6400000006</v>
      </c>
    </row>
    <row r="10" spans="1:9" x14ac:dyDescent="0.3">
      <c r="A10" s="9" t="s">
        <v>12</v>
      </c>
      <c r="B10" s="9"/>
      <c r="C10" s="9"/>
    </row>
    <row r="11" spans="1:9" ht="36.75" customHeight="1" x14ac:dyDescent="0.3">
      <c r="A11" s="40" t="s">
        <v>28</v>
      </c>
      <c r="B11" s="41"/>
      <c r="C11" s="41"/>
      <c r="D11" s="41"/>
      <c r="E11" s="41"/>
      <c r="F11" s="41"/>
    </row>
    <row r="12" spans="1:9" ht="15" thickBot="1" x14ac:dyDescent="0.35"/>
    <row r="13" spans="1:9" x14ac:dyDescent="0.3">
      <c r="A13" s="12" t="s">
        <v>10</v>
      </c>
      <c r="B13" s="12"/>
      <c r="C13" s="12"/>
      <c r="D13" s="16" t="s">
        <v>7</v>
      </c>
      <c r="E13" s="16" t="s">
        <v>6</v>
      </c>
      <c r="F13" s="16" t="s">
        <v>25</v>
      </c>
    </row>
    <row r="14" spans="1:9" ht="66" customHeight="1" x14ac:dyDescent="0.3">
      <c r="A14" s="37" t="s">
        <v>30</v>
      </c>
      <c r="B14" s="38"/>
      <c r="C14" s="39"/>
      <c r="D14" s="26"/>
      <c r="E14" s="26"/>
      <c r="F14" s="26"/>
      <c r="H14" s="30"/>
    </row>
    <row r="15" spans="1:9" ht="34.5" customHeight="1" x14ac:dyDescent="0.3">
      <c r="A15" s="40" t="s">
        <v>26</v>
      </c>
      <c r="B15" s="41"/>
      <c r="C15" s="42"/>
      <c r="D15" s="27"/>
      <c r="E15" s="26"/>
      <c r="F15" s="26">
        <v>0</v>
      </c>
      <c r="I15" s="30"/>
    </row>
    <row r="16" spans="1:9" ht="51" customHeight="1" x14ac:dyDescent="0.45">
      <c r="A16" s="31" t="s">
        <v>27</v>
      </c>
      <c r="B16" s="32"/>
      <c r="C16" s="33"/>
      <c r="D16" s="28"/>
      <c r="E16" s="28"/>
      <c r="F16" s="28">
        <v>0</v>
      </c>
    </row>
    <row r="17" spans="1:6" x14ac:dyDescent="0.3">
      <c r="A17" s="31" t="s">
        <v>8</v>
      </c>
      <c r="B17" s="32"/>
      <c r="C17" s="33"/>
      <c r="D17" s="17">
        <f>SUM(D14:D16)</f>
        <v>0</v>
      </c>
      <c r="E17" s="17">
        <f t="shared" ref="E17:F17" si="0">SUM(E14:E16)</f>
        <v>0</v>
      </c>
      <c r="F17" s="17">
        <f t="shared" si="0"/>
        <v>0</v>
      </c>
    </row>
    <row r="18" spans="1:6" x14ac:dyDescent="0.3">
      <c r="D18" s="17"/>
      <c r="E18" s="17"/>
      <c r="F18" s="17"/>
    </row>
    <row r="19" spans="1:6" x14ac:dyDescent="0.3">
      <c r="A19" s="31" t="s">
        <v>9</v>
      </c>
      <c r="B19" s="32"/>
      <c r="C19" s="33"/>
      <c r="D19" s="18">
        <v>12114754671</v>
      </c>
      <c r="E19" s="18">
        <v>7675100856.54</v>
      </c>
      <c r="F19" s="18">
        <v>14219440638</v>
      </c>
    </row>
    <row r="20" spans="1:6" x14ac:dyDescent="0.3">
      <c r="D20" s="17"/>
      <c r="E20" s="17"/>
      <c r="F20" s="17"/>
    </row>
    <row r="21" spans="1:6" x14ac:dyDescent="0.3">
      <c r="A21" s="31" t="s">
        <v>24</v>
      </c>
      <c r="B21" s="32"/>
      <c r="C21" s="33"/>
      <c r="D21" s="19">
        <f>D17/D19</f>
        <v>0</v>
      </c>
      <c r="E21" s="19">
        <f t="shared" ref="E21:F21" si="1">E17/E19</f>
        <v>0</v>
      </c>
      <c r="F21" s="19">
        <f t="shared" si="1"/>
        <v>0</v>
      </c>
    </row>
    <row r="22" spans="1:6" x14ac:dyDescent="0.3">
      <c r="D22" s="17"/>
      <c r="E22" s="17"/>
      <c r="F22" s="17"/>
    </row>
    <row r="23" spans="1:6" x14ac:dyDescent="0.3">
      <c r="A23" s="31" t="s">
        <v>19</v>
      </c>
      <c r="B23" s="32"/>
      <c r="C23" s="33"/>
      <c r="D23" s="17">
        <f>C6</f>
        <v>6258068.96</v>
      </c>
      <c r="E23" s="17">
        <f>C7</f>
        <v>9627798.4000000004</v>
      </c>
      <c r="F23" s="17">
        <f>C8</f>
        <v>8183628.6400000006</v>
      </c>
    </row>
    <row r="24" spans="1:6" x14ac:dyDescent="0.3">
      <c r="D24" s="17"/>
      <c r="E24" s="17"/>
      <c r="F24" s="17"/>
    </row>
    <row r="25" spans="1:6" x14ac:dyDescent="0.3">
      <c r="A25" s="31" t="s">
        <v>14</v>
      </c>
      <c r="B25" s="32"/>
      <c r="C25" s="33"/>
      <c r="D25" s="17">
        <f>D21*D23</f>
        <v>0</v>
      </c>
      <c r="E25" s="17">
        <f t="shared" ref="E25:F25" si="2">E21*E23</f>
        <v>0</v>
      </c>
      <c r="F25" s="17">
        <f t="shared" si="2"/>
        <v>0</v>
      </c>
    </row>
    <row r="26" spans="1:6" x14ac:dyDescent="0.3">
      <c r="A26" s="8"/>
      <c r="B26" s="8"/>
      <c r="C26" s="8"/>
      <c r="D26" s="20"/>
      <c r="E26" s="20"/>
      <c r="F26" s="20"/>
    </row>
    <row r="27" spans="1:6" x14ac:dyDescent="0.3">
      <c r="A27" s="12" t="s">
        <v>11</v>
      </c>
      <c r="B27" s="12"/>
      <c r="C27" s="12"/>
      <c r="D27" s="17"/>
      <c r="E27" s="17"/>
      <c r="F27" s="17"/>
    </row>
    <row r="28" spans="1:6" x14ac:dyDescent="0.3">
      <c r="A28" s="31" t="s">
        <v>13</v>
      </c>
      <c r="B28" s="32"/>
      <c r="C28" s="33"/>
      <c r="D28" s="21">
        <v>97</v>
      </c>
      <c r="E28" s="21">
        <v>84</v>
      </c>
      <c r="F28" s="21">
        <v>437</v>
      </c>
    </row>
    <row r="29" spans="1:6" ht="30" customHeight="1" x14ac:dyDescent="0.3">
      <c r="A29" s="31" t="s">
        <v>20</v>
      </c>
      <c r="B29" s="32"/>
      <c r="C29" s="33"/>
      <c r="D29" s="17">
        <f>D28*300</f>
        <v>29100</v>
      </c>
      <c r="E29" s="17">
        <f>E28*300</f>
        <v>25200</v>
      </c>
      <c r="F29" s="17">
        <f>F28*300</f>
        <v>131100</v>
      </c>
    </row>
    <row r="30" spans="1:6" x14ac:dyDescent="0.3">
      <c r="A30" s="31" t="s">
        <v>15</v>
      </c>
      <c r="B30" s="32"/>
      <c r="C30" s="33"/>
      <c r="D30" s="22">
        <v>10279079</v>
      </c>
      <c r="E30" s="22">
        <v>2366979.0699999998</v>
      </c>
      <c r="F30" s="22">
        <v>26809463</v>
      </c>
    </row>
    <row r="31" spans="1:6" ht="29.25" customHeight="1" x14ac:dyDescent="0.3">
      <c r="A31" s="31" t="s">
        <v>21</v>
      </c>
      <c r="B31" s="32"/>
      <c r="C31" s="33"/>
      <c r="D31" s="23">
        <v>0</v>
      </c>
      <c r="E31" s="23">
        <v>0</v>
      </c>
      <c r="F31" s="21">
        <v>64508.959999999999</v>
      </c>
    </row>
    <row r="32" spans="1:6" x14ac:dyDescent="0.3">
      <c r="D32" s="24"/>
      <c r="E32" s="24"/>
      <c r="F32" s="17"/>
    </row>
    <row r="33" spans="1:6" x14ac:dyDescent="0.3">
      <c r="A33" s="31" t="s">
        <v>8</v>
      </c>
      <c r="B33" s="32"/>
      <c r="C33" s="33"/>
      <c r="D33" s="17">
        <f>D17</f>
        <v>0</v>
      </c>
      <c r="E33" s="17">
        <f>E17</f>
        <v>0</v>
      </c>
      <c r="F33" s="17">
        <f>F17</f>
        <v>0</v>
      </c>
    </row>
    <row r="34" spans="1:6" x14ac:dyDescent="0.3">
      <c r="D34" s="24"/>
      <c r="E34" s="24"/>
      <c r="F34" s="17"/>
    </row>
    <row r="35" spans="1:6" ht="28.5" customHeight="1" x14ac:dyDescent="0.3">
      <c r="A35" s="31" t="s">
        <v>22</v>
      </c>
      <c r="B35" s="32"/>
      <c r="C35" s="33"/>
      <c r="D35" s="17">
        <f>D19-D30</f>
        <v>12104475592</v>
      </c>
      <c r="E35" s="17">
        <f t="shared" ref="E35" si="3">E19-E30</f>
        <v>7672733877.4700003</v>
      </c>
      <c r="F35" s="17">
        <f>F19-F30</f>
        <v>14192631175</v>
      </c>
    </row>
    <row r="36" spans="1:6" x14ac:dyDescent="0.3">
      <c r="D36" s="24"/>
      <c r="E36" s="24"/>
      <c r="F36" s="17"/>
    </row>
    <row r="37" spans="1:6" ht="32.25" customHeight="1" x14ac:dyDescent="0.3">
      <c r="A37" s="31" t="s">
        <v>24</v>
      </c>
      <c r="B37" s="32"/>
      <c r="C37" s="33"/>
      <c r="D37" s="19">
        <f>D33/D35</f>
        <v>0</v>
      </c>
      <c r="E37" s="19">
        <f t="shared" ref="E37:F37" si="4">E33/E35</f>
        <v>0</v>
      </c>
      <c r="F37" s="19">
        <f t="shared" si="4"/>
        <v>0</v>
      </c>
    </row>
    <row r="38" spans="1:6" x14ac:dyDescent="0.3">
      <c r="D38" s="17"/>
      <c r="E38" s="17"/>
      <c r="F38" s="17"/>
    </row>
    <row r="39" spans="1:6" ht="45.75" customHeight="1" x14ac:dyDescent="0.3">
      <c r="A39" s="31" t="s">
        <v>23</v>
      </c>
      <c r="B39" s="32"/>
      <c r="C39" s="33"/>
      <c r="D39" s="17">
        <f>D23-D29</f>
        <v>6228968.96</v>
      </c>
      <c r="E39" s="17">
        <f>E23-E29</f>
        <v>9602598.4000000004</v>
      </c>
      <c r="F39" s="17">
        <f>F23-F29-F31</f>
        <v>7988019.6800000006</v>
      </c>
    </row>
    <row r="40" spans="1:6" x14ac:dyDescent="0.3">
      <c r="D40" s="17"/>
      <c r="E40" s="17"/>
      <c r="F40" s="17"/>
    </row>
    <row r="41" spans="1:6" ht="30.75" customHeight="1" thickBot="1" x14ac:dyDescent="0.35">
      <c r="A41" s="31" t="s">
        <v>16</v>
      </c>
      <c r="B41" s="32"/>
      <c r="C41" s="33"/>
      <c r="D41" s="25">
        <f>IF(D37*D39&lt;=300,300,(D37*D39))</f>
        <v>300</v>
      </c>
      <c r="E41" s="25">
        <f>IF(E37*E39&lt;=300,300,(E37*E39))</f>
        <v>300</v>
      </c>
      <c r="F41" s="25">
        <f>IF(F37*F39&lt;=300,300,(F37*F39))</f>
        <v>300</v>
      </c>
    </row>
    <row r="48" spans="1:6" x14ac:dyDescent="0.3">
      <c r="A48" s="8"/>
      <c r="B48" s="8"/>
      <c r="C48" s="8"/>
      <c r="D48" s="13"/>
      <c r="E48" s="13"/>
      <c r="F48" s="13"/>
    </row>
    <row r="52" spans="1:6" x14ac:dyDescent="0.3">
      <c r="A52" s="8"/>
      <c r="B52" s="8"/>
      <c r="C52" s="8"/>
    </row>
    <row r="56" spans="1:6" ht="16.2" x14ac:dyDescent="0.45">
      <c r="D56" s="11"/>
      <c r="E56" s="11"/>
      <c r="F56" s="11"/>
    </row>
  </sheetData>
  <sheetProtection password="CC52" sheet="1" formatColumns="0" formatRows="0"/>
  <mergeCells count="19">
    <mergeCell ref="A4:C4"/>
    <mergeCell ref="A14:C14"/>
    <mergeCell ref="A15:C15"/>
    <mergeCell ref="A16:C16"/>
    <mergeCell ref="A11:F11"/>
    <mergeCell ref="A17:C17"/>
    <mergeCell ref="A19:C19"/>
    <mergeCell ref="A21:C21"/>
    <mergeCell ref="A23:C23"/>
    <mergeCell ref="A25:C25"/>
    <mergeCell ref="A35:C35"/>
    <mergeCell ref="A37:C37"/>
    <mergeCell ref="A39:C39"/>
    <mergeCell ref="A41:C41"/>
    <mergeCell ref="A28:C28"/>
    <mergeCell ref="A29:C29"/>
    <mergeCell ref="A30:C30"/>
    <mergeCell ref="A31:C31"/>
    <mergeCell ref="A33:C3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5DBA7E5F95E54BA1F8AEB58FC9F3CE" ma:contentTypeVersion="2" ma:contentTypeDescription="Create a new document." ma:contentTypeScope="" ma:versionID="5a18040246f555fc3ee417089056757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4A4E977-ADCD-48C4-8869-893D0C6FC21A}"/>
</file>

<file path=customXml/itemProps2.xml><?xml version="1.0" encoding="utf-8"?>
<ds:datastoreItem xmlns:ds="http://schemas.openxmlformats.org/officeDocument/2006/customXml" ds:itemID="{8FBEC804-E0A7-41DD-9B25-2B4C6D363B19}"/>
</file>

<file path=customXml/itemProps3.xml><?xml version="1.0" encoding="utf-8"?>
<ds:datastoreItem xmlns:ds="http://schemas.openxmlformats.org/officeDocument/2006/customXml" ds:itemID="{6D692C70-AC25-4FA3-B6BC-2741B85295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Maryland Insurance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Beckner</dc:creator>
  <cp:lastModifiedBy>Lynn Beckner</cp:lastModifiedBy>
  <dcterms:created xsi:type="dcterms:W3CDTF">2022-02-09T13:19:38Z</dcterms:created>
  <dcterms:modified xsi:type="dcterms:W3CDTF">2024-01-08T19:53:13Z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{FED2335E-6A7C-4DB0-8A73-70FDA1796D9B}</vt:lpwstr>
  </property>
  <property fmtid="{D5CDD505-2E9C-101B-9397-08002B2CF9AE}" pid="3" name="ContentTypeId">
    <vt:lpwstr>0x010100D05DBA7E5F95E54BA1F8AEB58FC9F3CE</vt:lpwstr>
  </property>
</Properties>
</file>